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Sheet1!$A$2:$E$2</definedName>
  </definedNames>
  <calcPr/>
</workbook>
</file>

<file path=xl/sharedStrings.xml><?xml version="1.0" encoding="utf-8"?>
<sst xmlns="http://schemas.openxmlformats.org/spreadsheetml/2006/main" count="79" uniqueCount="69">
  <si>
    <t>BAZA PROJEKATA OPĆINE SV. FILIP I JAKOV 2017-2020.</t>
  </si>
  <si>
    <t>REDNI BROJ</t>
  </si>
  <si>
    <t>NAZIV PROJEKTA</t>
  </si>
  <si>
    <t>SUFINANCIRANO OD STRANE</t>
  </si>
  <si>
    <t>IZNOS OPĆINE</t>
  </si>
  <si>
    <t>IZNOS SUFINANCIRANJA</t>
  </si>
  <si>
    <t>UKUPAN PRORAČUN PROJEKTA</t>
  </si>
  <si>
    <t>Izgradnja nerazvrstane ceste KRČ u Turnju</t>
  </si>
  <si>
    <t>APPRRR - EU + RH</t>
  </si>
  <si>
    <t>Izgradnja dječjeg vrtića CVITIĆ u Turnju</t>
  </si>
  <si>
    <t>Izgradnja i opremanje RECIKLAŽNOG DVORIŠTA Općine Sveti Filip i Jakov</t>
  </si>
  <si>
    <t>FZOEU - EU + RH</t>
  </si>
  <si>
    <t>Uređenje plaže Morovićka u Turnju - kapitalni projekt FAZA 1</t>
  </si>
  <si>
    <t>MINISTARSTVO TURIZMA - RH</t>
  </si>
  <si>
    <t>Uređenje plaže Morovička u Turnju, FAZA 2</t>
  </si>
  <si>
    <t>Sanacija krova kino dvorane u Sv. Filip i Jakovu - 2017</t>
  </si>
  <si>
    <t>MINISTARSTVO KULTURE - RH</t>
  </si>
  <si>
    <t>Digitalizacija kino dvorane u Sv. Filip i Jakovu - 2018</t>
  </si>
  <si>
    <t>Opremanje kino dvorane Sv. Filip i Jakovu 2019 - stolice</t>
  </si>
  <si>
    <t>Opremanje kino dvorane Sv. Filip i Jakovu 2020 - klimatizacija</t>
  </si>
  <si>
    <t>PROJEKT KINO – Centar za Kulturu, INovaciju i Obrazovanje</t>
  </si>
  <si>
    <t>MINISTARSTVO KULTURE - EU + RH, Nositelj Udruga U pokretu</t>
  </si>
  <si>
    <t>Zaželi - Sv. Filip i Jakov</t>
  </si>
  <si>
    <t>HZZ - EU + RH</t>
  </si>
  <si>
    <t>Modernizacija javne rasvjete Općine Sveti Filip i Jakov 2017.</t>
  </si>
  <si>
    <t>MRRFEU - RH</t>
  </si>
  <si>
    <t>Modernizacija javne rasvjete Općine Sveti Filip i Jakov 2018.</t>
  </si>
  <si>
    <t>Sanacija Kule Fortica na otoku Babcu</t>
  </si>
  <si>
    <t>Izgradnja nerazvrstane ceste MEĐINE 2018.</t>
  </si>
  <si>
    <t>MINISTARSTVO GRADITELJSTVA I PROSTORNOGA UREĐENJA - RH</t>
  </si>
  <si>
    <t>II. Faza kanalizacijskog sustava Sv. Filip i Jakov</t>
  </si>
  <si>
    <t>Ugradnja kose stubišne platforme na plaži kod Centra za rehabilitaciju Sv. Filip i Jakov</t>
  </si>
  <si>
    <t>ZADARSKA ŽUPANIJA</t>
  </si>
  <si>
    <t>Izgradnja vodoopskrbne mreže Raštane Gornje - Tičevo - Viterinci</t>
  </si>
  <si>
    <t>HRVATSKE VODE - EU + RH</t>
  </si>
  <si>
    <t xml:space="preserve">Ribarska manifestacija Gušti mora </t>
  </si>
  <si>
    <t>LAGUR LOSTURA - EU + RH</t>
  </si>
  <si>
    <t>Ribarska večer Sv. Filip i Jakov</t>
  </si>
  <si>
    <t>Adaptacija sanitarnih čvorova Dječji vrtić Cvit Sv. Filip i Jakov</t>
  </si>
  <si>
    <t>MINISTARSTVO ZA DEMOGRAFIJU, OBITELJ, MLADE I SOCIJALNU POLITIKU - RH</t>
  </si>
  <si>
    <t>Projekt razvoja širokopojasnog pristupa prihvatljivog za financiranje iz EU fondova na području Općina Sukošan, Sveti Filip i Jakov, Galovac i Škabrnja</t>
  </si>
  <si>
    <t>MRRFEU - EU + RH</t>
  </si>
  <si>
    <t>IZGRADNJA NOGOSTUPA U NASELJU RAŠTANE DONJE</t>
  </si>
  <si>
    <t>ŽUPANIJSKA UPRAVA ZA CESTE ZADARSKE ŽUPANIJE</t>
  </si>
  <si>
    <t>Izgradnja vodovodne i kanalizacijske mreže naselja Rabatin u Svetom Filip i Jakovu</t>
  </si>
  <si>
    <t>Nositelj Komunalac</t>
  </si>
  <si>
    <t>Izgradnja nogostupa u naselju Sikovo</t>
  </si>
  <si>
    <t>Izgradnja biciklističke staze uz državnu cestu oznake DC8 između mjesta Sv. Petar i Turanj</t>
  </si>
  <si>
    <t>HRVATSKE CESTE</t>
  </si>
  <si>
    <t>Igralište malih sportova kod Vile Donat u Sv. Filip i Jakovu</t>
  </si>
  <si>
    <t>ILIRIJA D.D.</t>
  </si>
  <si>
    <t>Uređenje parkinga kod Đardina u Sv. Filip i Jakovu</t>
  </si>
  <si>
    <t>UDRUGA NAPREDAK</t>
  </si>
  <si>
    <t>Uređenje dječjeg vrtića u Raštanima Gornjim</t>
  </si>
  <si>
    <t>Reflektori NK Nova Zora</t>
  </si>
  <si>
    <t>Izgradnja nadstrešnice za vozila i strojeve u vlasništvu Općine</t>
  </si>
  <si>
    <t>Proširenje groblja u naselju Sveti Petar (I. i II. faza)</t>
  </si>
  <si>
    <t>Uređenje novoformiranog puta do škole</t>
  </si>
  <si>
    <t>Uređenje šetnice uz plažu Morovička</t>
  </si>
  <si>
    <t>Izgradnja nogostupa uz nerazvrstanu cestu u naselju Sikovo (do škole)</t>
  </si>
  <si>
    <t>Popločenje Ulice Kontrata u Turnju</t>
  </si>
  <si>
    <t>Izgradnja sanitarnog čvora na plaži Iza Banja</t>
  </si>
  <si>
    <t>Izgradnja oborinske odvodnje u Ulici Senjskih uskoka u Sv. Filip i Jakovu</t>
  </si>
  <si>
    <t>Nadstrešnica na tržnici</t>
  </si>
  <si>
    <t>Uređenje groblja u Raštanima Donjim s izgradnjom križa</t>
  </si>
  <si>
    <t>Aglomeracija Biograd - sustav vodovoda i odvodnje (za područje Općine Sveti Filip i Jakov)</t>
  </si>
  <si>
    <t>HRVATSKE VODE - EU + RH (nositelj Komunalac d.o.o.)</t>
  </si>
  <si>
    <t>UKUPNO</t>
  </si>
  <si>
    <t>OMJERI SUFINANCIRANJA (%)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</si>
</sst>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#"/>
    <numFmt numFmtId="165" formatCode="#,##0.00\ &quot;kn&quot;"/>
  </numFmts>
  <fonts count="9">
    <font>
      <sz val="11.0"/>
      <color rgb="FF000000"/>
      <name val="Calibri"/>
    </font>
    <font>
      <b/>
      <sz val="18.0"/>
      <color rgb="FF000000"/>
      <name val="Book Antiqua"/>
    </font>
    <font/>
    <font>
      <b/>
      <sz val="12.0"/>
      <color rgb="FF000000"/>
      <name val="Book Antiqua"/>
    </font>
    <font>
      <b/>
      <sz val="10.0"/>
      <color rgb="FF000000"/>
      <name val="Calibri"/>
    </font>
    <font>
      <b/>
      <sz val="11.0"/>
      <color rgb="FF000000"/>
      <name val="Book Antiqua"/>
    </font>
    <font>
      <b/>
      <sz val="11.0"/>
      <color rgb="FF000000"/>
      <name val="Calibri"/>
    </font>
    <font>
      <b/>
      <sz val="11.0"/>
      <color rgb="FF000000"/>
      <name val="Cambria"/>
    </font>
    <font>
      <b/>
      <sz val="14.0"/>
      <color rgb="FF000000"/>
      <name val="Book Antiqua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CC"/>
        <bgColor rgb="FF00FFCC"/>
      </patternFill>
    </fill>
    <fill>
      <patternFill patternType="solid">
        <fgColor rgb="FF92D050"/>
        <bgColor rgb="FF92D050"/>
      </patternFill>
    </fill>
    <fill>
      <patternFill patternType="solid">
        <fgColor rgb="FFC6D9F0"/>
        <bgColor rgb="FFC6D9F0"/>
      </patternFill>
    </fill>
  </fills>
  <borders count="12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/>
    </border>
    <border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164" xfId="0" applyAlignment="1" applyBorder="1" applyFont="1" applyNumberFormat="1">
      <alignment horizontal="center" shrinkToFit="0" vertical="center" wrapText="1"/>
    </xf>
    <xf borderId="5" fillId="0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borderId="6" fillId="3" fontId="3" numFmtId="164" xfId="0" applyAlignment="1" applyBorder="1" applyFill="1" applyFont="1" applyNumberFormat="1">
      <alignment horizontal="center" shrinkToFit="0" vertical="center" wrapText="1"/>
    </xf>
    <xf borderId="6" fillId="3" fontId="3" numFmtId="0" xfId="0" applyAlignment="1" applyBorder="1" applyFont="1">
      <alignment horizontal="center" shrinkToFit="0" vertical="center" wrapText="1"/>
    </xf>
    <xf borderId="7" fillId="3" fontId="3" numFmtId="0" xfId="0" applyAlignment="1" applyBorder="1" applyFont="1">
      <alignment horizontal="center" shrinkToFit="0" vertical="center" wrapText="1"/>
    </xf>
    <xf borderId="4" fillId="3" fontId="3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0" numFmtId="0" xfId="0" applyFont="1"/>
    <xf borderId="8" fillId="2" fontId="3" numFmtId="164" xfId="0" applyAlignment="1" applyBorder="1" applyFont="1" applyNumberFormat="1">
      <alignment horizontal="center" shrinkToFit="0" vertical="center" wrapText="1"/>
    </xf>
    <xf borderId="8" fillId="2" fontId="3" numFmtId="0" xfId="0" applyAlignment="1" applyBorder="1" applyFont="1">
      <alignment horizontal="left" shrinkToFit="0" vertical="center" wrapText="1"/>
    </xf>
    <xf borderId="8" fillId="2" fontId="3" numFmtId="165" xfId="0" applyAlignment="1" applyBorder="1" applyFont="1" applyNumberFormat="1">
      <alignment horizontal="right" shrinkToFit="0" vertical="center" wrapText="1"/>
    </xf>
    <xf borderId="4" fillId="4" fontId="3" numFmtId="165" xfId="0" applyAlignment="1" applyBorder="1" applyFill="1" applyFont="1" applyNumberFormat="1">
      <alignment horizontal="center" shrinkToFit="0" vertical="center" wrapText="1"/>
    </xf>
    <xf borderId="8" fillId="0" fontId="3" numFmtId="165" xfId="0" applyAlignment="1" applyBorder="1" applyFont="1" applyNumberFormat="1">
      <alignment horizontal="right" shrinkToFit="0" wrapText="1"/>
    </xf>
    <xf borderId="8" fillId="0" fontId="5" numFmtId="164" xfId="0" applyAlignment="1" applyBorder="1" applyFont="1" applyNumberFormat="1">
      <alignment horizontal="center" shrinkToFit="0" wrapText="1"/>
    </xf>
    <xf borderId="0" fillId="0" fontId="6" numFmtId="0" xfId="0" applyAlignment="1" applyFont="1">
      <alignment horizontal="center" shrinkToFit="0" wrapText="1"/>
    </xf>
    <xf borderId="8" fillId="0" fontId="3" numFmtId="0" xfId="0" applyAlignment="1" applyBorder="1" applyFont="1">
      <alignment shrinkToFit="0" wrapText="1"/>
    </xf>
    <xf borderId="0" fillId="0" fontId="7" numFmtId="0" xfId="0" applyAlignment="1" applyFont="1">
      <alignment horizontal="left" shrinkToFit="0" vertical="center" wrapText="1"/>
    </xf>
    <xf borderId="9" fillId="5" fontId="8" numFmtId="164" xfId="0" applyAlignment="1" applyBorder="1" applyFill="1" applyFont="1" applyNumberForma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8" fillId="5" fontId="8" numFmtId="165" xfId="0" applyAlignment="1" applyBorder="1" applyFont="1" applyNumberFormat="1">
      <alignment horizontal="right" shrinkToFit="0" wrapText="1"/>
    </xf>
    <xf borderId="9" fillId="6" fontId="8" numFmtId="164" xfId="0" applyAlignment="1" applyBorder="1" applyFill="1" applyFont="1" applyNumberFormat="1">
      <alignment horizontal="center" shrinkToFit="0" vertical="center" wrapText="1"/>
    </xf>
    <xf borderId="8" fillId="6" fontId="8" numFmtId="10" xfId="0" applyAlignment="1" applyBorder="1" applyFont="1" applyNumberFormat="1">
      <alignment horizontal="center" shrinkToFit="0" wrapText="1"/>
    </xf>
    <xf borderId="8" fillId="6" fontId="8" numFmtId="165" xfId="0" applyAlignment="1" applyBorder="1" applyFont="1" applyNumberFormat="1">
      <alignment horizontal="right" shrinkToFit="0" wrapText="1"/>
    </xf>
    <xf borderId="0" fillId="0" fontId="0" numFmtId="164" xfId="0" applyAlignment="1" applyFont="1" applyNumberFormat="1">
      <alignment horizontal="center" shrinkToFit="0" wrapText="1"/>
    </xf>
    <xf borderId="0" fillId="0" fontId="6" numFmtId="0" xfId="0" applyAlignment="1" applyFont="1">
      <alignment shrinkToFit="0" wrapText="1"/>
    </xf>
    <xf borderId="0" fillId="0" fontId="0" numFmtId="0" xfId="0" applyAlignment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133350</xdr:colOff>
      <xdr:row>0</xdr:row>
      <xdr:rowOff>142875</xdr:rowOff>
    </xdr:from>
    <xdr:ext cx="600075" cy="6286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14"/>
    <col customWidth="1" min="2" max="2" width="40.14"/>
    <col customWidth="1" min="3" max="3" width="37.29"/>
    <col customWidth="1" min="4" max="4" width="22.57"/>
    <col customWidth="1" min="5" max="5" width="27.14"/>
    <col customWidth="1" min="6" max="6" width="23.29"/>
    <col customWidth="1" min="7" max="8" width="27.14"/>
    <col customWidth="1" min="9" max="9" width="12.71"/>
    <col customWidth="1" min="10" max="26" width="9.14"/>
  </cols>
  <sheetData>
    <row r="1" ht="75.75" customHeight="1">
      <c r="A1" s="1" t="s">
        <v>0</v>
      </c>
      <c r="B1" s="2"/>
      <c r="C1" s="2"/>
      <c r="D1" s="2"/>
      <c r="E1" s="2"/>
      <c r="F1" s="3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4.25" customHeight="1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10"/>
      <c r="H2" s="10"/>
      <c r="I2" s="11"/>
      <c r="J2" s="12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39.0" customHeight="1">
      <c r="A3" s="13">
        <v>1.0</v>
      </c>
      <c r="B3" s="14" t="s">
        <v>7</v>
      </c>
      <c r="C3" s="14" t="s">
        <v>8</v>
      </c>
      <c r="D3" s="15" t="str">
        <f t="shared" ref="D3:D4" si="1">F3-E3</f>
        <v>1,918,575.84 kn</v>
      </c>
      <c r="E3" s="15">
        <v>2740126.86</v>
      </c>
      <c r="F3" s="15">
        <v>4658702.7</v>
      </c>
      <c r="G3" s="16"/>
      <c r="H3" s="1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39.0" customHeight="1">
      <c r="A4" s="13">
        <v>2.0</v>
      </c>
      <c r="B4" s="14" t="s">
        <v>9</v>
      </c>
      <c r="C4" s="14" t="s">
        <v>8</v>
      </c>
      <c r="D4" s="15" t="str">
        <f t="shared" si="1"/>
        <v>4,487,530.43 kn</v>
      </c>
      <c r="E4" s="15">
        <v>4452290.13</v>
      </c>
      <c r="F4" s="15">
        <v>8939820.56</v>
      </c>
      <c r="G4" s="16"/>
      <c r="H4" s="1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51.75" customHeight="1">
      <c r="A5" s="13">
        <v>3.0</v>
      </c>
      <c r="B5" s="14" t="s">
        <v>10</v>
      </c>
      <c r="C5" s="14" t="s">
        <v>11</v>
      </c>
      <c r="D5" s="15" t="str">
        <f>F5-(E5)</f>
        <v>212,752.92 kn</v>
      </c>
      <c r="E5" s="15" t="str">
        <f>2451917.88+302883.98</f>
        <v>2,754,801.86 kn</v>
      </c>
      <c r="F5" s="15">
        <v>2967554.78</v>
      </c>
      <c r="G5" s="16"/>
      <c r="H5" s="1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39.0" customHeight="1">
      <c r="A6" s="13">
        <v>4.0</v>
      </c>
      <c r="B6" s="14" t="s">
        <v>12</v>
      </c>
      <c r="C6" s="14" t="s">
        <v>13</v>
      </c>
      <c r="D6" s="15" t="str">
        <f t="shared" ref="D6:D11" si="2">F6-E6</f>
        <v>788,038.50 kn</v>
      </c>
      <c r="E6" s="15">
        <v>500000.0</v>
      </c>
      <c r="F6" s="15">
        <v>1288038.5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39.0" customHeight="1">
      <c r="A7" s="13">
        <v>5.0</v>
      </c>
      <c r="B7" s="14" t="s">
        <v>14</v>
      </c>
      <c r="C7" s="14" t="s">
        <v>13</v>
      </c>
      <c r="D7" s="15" t="str">
        <f t="shared" si="2"/>
        <v>725,662.50 kn</v>
      </c>
      <c r="E7" s="15">
        <v>400000.0</v>
      </c>
      <c r="F7" s="15">
        <v>1125662.5</v>
      </c>
      <c r="G7" s="16"/>
      <c r="H7" s="1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39.0" customHeight="1">
      <c r="A8" s="13">
        <v>6.0</v>
      </c>
      <c r="B8" s="14" t="s">
        <v>15</v>
      </c>
      <c r="C8" s="14" t="s">
        <v>16</v>
      </c>
      <c r="D8" s="17" t="str">
        <f t="shared" si="2"/>
        <v>3,711.25 kn</v>
      </c>
      <c r="E8" s="17">
        <v>70000.0</v>
      </c>
      <c r="F8" s="17">
        <v>73711.25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39.0" customHeight="1">
      <c r="A9" s="13">
        <v>7.0</v>
      </c>
      <c r="B9" s="14" t="s">
        <v>17</v>
      </c>
      <c r="C9" s="14" t="s">
        <v>16</v>
      </c>
      <c r="D9" s="15" t="str">
        <f t="shared" si="2"/>
        <v>106,615.00 kn</v>
      </c>
      <c r="E9" s="15">
        <v>300000.0</v>
      </c>
      <c r="F9" s="15">
        <v>406615.0</v>
      </c>
      <c r="G9" s="16"/>
      <c r="H9" s="1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39.0" customHeight="1">
      <c r="A10" s="13">
        <v>8.0</v>
      </c>
      <c r="B10" s="14" t="s">
        <v>18</v>
      </c>
      <c r="C10" s="14" t="s">
        <v>16</v>
      </c>
      <c r="D10" s="15" t="str">
        <f t="shared" si="2"/>
        <v>148,625.00 kn</v>
      </c>
      <c r="E10" s="15">
        <v>100000.0</v>
      </c>
      <c r="F10" s="15">
        <v>248625.0</v>
      </c>
      <c r="G10" s="16"/>
      <c r="H10" s="1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39.0" customHeight="1">
      <c r="A11" s="13">
        <v>9.0</v>
      </c>
      <c r="B11" s="14" t="s">
        <v>19</v>
      </c>
      <c r="C11" s="14" t="s">
        <v>16</v>
      </c>
      <c r="D11" s="15" t="str">
        <f t="shared" si="2"/>
        <v>124,987.50 kn</v>
      </c>
      <c r="E11" s="15">
        <v>100000.0</v>
      </c>
      <c r="F11" s="15">
        <v>224987.5</v>
      </c>
      <c r="G11" s="16"/>
      <c r="H11" s="1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39.0" customHeight="1">
      <c r="A12" s="13">
        <v>10.0</v>
      </c>
      <c r="B12" s="14" t="s">
        <v>20</v>
      </c>
      <c r="C12" s="14" t="s">
        <v>21</v>
      </c>
      <c r="D12" s="15">
        <v>0.0</v>
      </c>
      <c r="E12" s="15" t="str">
        <f t="shared" ref="E12:E13" si="3">F12</f>
        <v>2,099,720.06 kn</v>
      </c>
      <c r="F12" s="15">
        <v>2099720.06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39.0" customHeight="1">
      <c r="A13" s="13">
        <v>11.0</v>
      </c>
      <c r="B13" s="14" t="s">
        <v>22</v>
      </c>
      <c r="C13" s="14" t="s">
        <v>23</v>
      </c>
      <c r="D13" s="15">
        <v>0.0</v>
      </c>
      <c r="E13" s="15" t="str">
        <f t="shared" si="3"/>
        <v>917,952.42 kn</v>
      </c>
      <c r="F13" s="15">
        <v>917952.42</v>
      </c>
      <c r="G13" s="16"/>
      <c r="H13" s="1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9.0" customHeight="1">
      <c r="A14" s="13">
        <v>12.0</v>
      </c>
      <c r="B14" s="14" t="s">
        <v>24</v>
      </c>
      <c r="C14" s="14" t="s">
        <v>25</v>
      </c>
      <c r="D14" s="15" t="str">
        <f t="shared" ref="D14:D17" si="4">F14-E14</f>
        <v>77,306.25 kn</v>
      </c>
      <c r="E14" s="15">
        <v>172000.0</v>
      </c>
      <c r="F14" s="15">
        <v>249306.25</v>
      </c>
      <c r="G14" s="16"/>
      <c r="H14" s="1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39.0" customHeight="1">
      <c r="A15" s="13">
        <v>13.0</v>
      </c>
      <c r="B15" s="14" t="s">
        <v>26</v>
      </c>
      <c r="C15" s="14" t="s">
        <v>25</v>
      </c>
      <c r="D15" s="15" t="str">
        <f t="shared" si="4"/>
        <v>123,340.00 kn</v>
      </c>
      <c r="E15" s="15">
        <v>120000.0</v>
      </c>
      <c r="F15" s="15">
        <v>243340.0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39.0" customHeight="1">
      <c r="A16" s="13">
        <v>14.0</v>
      </c>
      <c r="B16" s="14" t="s">
        <v>27</v>
      </c>
      <c r="C16" s="14" t="s">
        <v>16</v>
      </c>
      <c r="D16" s="15" t="str">
        <f t="shared" si="4"/>
        <v>26,678.63 kn</v>
      </c>
      <c r="E16" s="15">
        <v>70000.0</v>
      </c>
      <c r="F16" s="15" t="str">
        <f>22500+74178.63</f>
        <v>96,678.63 kn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62.25" customHeight="1">
      <c r="A17" s="18">
        <v>15.0</v>
      </c>
      <c r="B17" s="14" t="s">
        <v>28</v>
      </c>
      <c r="C17" s="14" t="s">
        <v>29</v>
      </c>
      <c r="D17" s="15" t="str">
        <f t="shared" si="4"/>
        <v>516,470.76 kn</v>
      </c>
      <c r="E17" s="15">
        <v>100000.0</v>
      </c>
      <c r="F17" s="15">
        <v>616470.76</v>
      </c>
      <c r="G17" s="19"/>
      <c r="H17" s="1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46.5" customHeight="1">
      <c r="A18" s="18">
        <v>16.0</v>
      </c>
      <c r="B18" s="14" t="s">
        <v>30</v>
      </c>
      <c r="C18" s="14" t="s">
        <v>8</v>
      </c>
      <c r="D18" s="15">
        <v>1515400.0</v>
      </c>
      <c r="E18" s="15">
        <v>7484600.0</v>
      </c>
      <c r="F18" s="15">
        <v>9000000.0</v>
      </c>
      <c r="G18" s="19"/>
      <c r="H18" s="1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48.75" customHeight="1">
      <c r="A19" s="18">
        <v>17.0</v>
      </c>
      <c r="B19" s="14" t="s">
        <v>31</v>
      </c>
      <c r="C19" s="14" t="s">
        <v>32</v>
      </c>
      <c r="D19" s="15" t="str">
        <f>F19-E19</f>
        <v>117,000.00 kn</v>
      </c>
      <c r="E19" s="15">
        <v>50000.0</v>
      </c>
      <c r="F19" s="15">
        <v>167000.0</v>
      </c>
      <c r="G19" s="19"/>
      <c r="H19" s="1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33.0" customHeight="1">
      <c r="A20" s="18">
        <v>18.0</v>
      </c>
      <c r="B20" s="14" t="s">
        <v>33</v>
      </c>
      <c r="C20" s="14" t="s">
        <v>34</v>
      </c>
      <c r="D20" s="15">
        <v>105903.71</v>
      </c>
      <c r="E20" s="15">
        <v>1925365.51</v>
      </c>
      <c r="F20" s="15" t="str">
        <f>D20+E20</f>
        <v>2,031,269.22 kn</v>
      </c>
      <c r="G20" s="19"/>
      <c r="H20" s="1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4.25" customHeight="1">
      <c r="A21" s="18">
        <v>19.0</v>
      </c>
      <c r="B21" s="20" t="s">
        <v>35</v>
      </c>
      <c r="C21" s="20" t="s">
        <v>36</v>
      </c>
      <c r="D21" s="17">
        <v>105197.75</v>
      </c>
      <c r="E21" s="17">
        <v>105197.75</v>
      </c>
      <c r="F21" s="17">
        <v>105197.75</v>
      </c>
      <c r="G21" s="19"/>
      <c r="H21" s="1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4.25" customHeight="1">
      <c r="A22" s="18">
        <v>20.0</v>
      </c>
      <c r="B22" s="20" t="s">
        <v>37</v>
      </c>
      <c r="C22" s="20" t="s">
        <v>36</v>
      </c>
      <c r="D22" s="17">
        <v>24508.5</v>
      </c>
      <c r="E22" s="17">
        <v>24508.5</v>
      </c>
      <c r="F22" s="17">
        <v>24508.5</v>
      </c>
      <c r="G22" s="19"/>
      <c r="H22" s="1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63.0" customHeight="1">
      <c r="A23" s="18">
        <v>21.0</v>
      </c>
      <c r="B23" s="20" t="s">
        <v>38</v>
      </c>
      <c r="C23" s="20" t="s">
        <v>39</v>
      </c>
      <c r="D23" s="17">
        <v>74805.75</v>
      </c>
      <c r="E23" s="17">
        <v>108388.0</v>
      </c>
      <c r="F23" s="17">
        <v>183193.75</v>
      </c>
      <c r="G23" s="19"/>
      <c r="H23" s="1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4.25" customHeight="1">
      <c r="A24" s="18">
        <v>22.0</v>
      </c>
      <c r="B24" s="20" t="s">
        <v>40</v>
      </c>
      <c r="C24" s="20" t="s">
        <v>41</v>
      </c>
      <c r="D24" s="17">
        <v>5563042.61</v>
      </c>
      <c r="E24" s="17" t="str">
        <f t="shared" ref="E24:E27" si="5">F24-D24</f>
        <v>8,784,653.94 kn</v>
      </c>
      <c r="F24" s="17">
        <v>1.434769655E7</v>
      </c>
      <c r="G24" s="19"/>
      <c r="H24" s="1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4.25" customHeight="1">
      <c r="A25" s="18">
        <v>23.0</v>
      </c>
      <c r="B25" s="21" t="s">
        <v>42</v>
      </c>
      <c r="C25" s="20" t="s">
        <v>43</v>
      </c>
      <c r="D25" s="17">
        <v>624803.43</v>
      </c>
      <c r="E25" s="17" t="str">
        <f t="shared" si="5"/>
        <v>511,202.82 kn</v>
      </c>
      <c r="F25" s="17">
        <v>1136006.25</v>
      </c>
      <c r="G25" s="19"/>
      <c r="H25" s="1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4.25" customHeight="1">
      <c r="A26" s="18">
        <v>24.0</v>
      </c>
      <c r="B26" s="20" t="s">
        <v>44</v>
      </c>
      <c r="C26" s="20" t="s">
        <v>45</v>
      </c>
      <c r="D26" s="17" t="str">
        <f>0.1*F26</f>
        <v>719,543.81 kn</v>
      </c>
      <c r="E26" s="17" t="str">
        <f t="shared" si="5"/>
        <v>6,475,894.31 kn</v>
      </c>
      <c r="F26" s="17" t="str">
        <f>1.25*5756350.5</f>
        <v>7,195,438.13 kn</v>
      </c>
      <c r="G26" s="19"/>
      <c r="H26" s="1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4.25" customHeight="1">
      <c r="A27" s="18">
        <v>25.0</v>
      </c>
      <c r="B27" s="20" t="s">
        <v>46</v>
      </c>
      <c r="C27" s="20" t="s">
        <v>43</v>
      </c>
      <c r="D27" s="17">
        <v>172667.0</v>
      </c>
      <c r="E27" s="17" t="str">
        <f t="shared" si="5"/>
        <v>141,273.00 kn</v>
      </c>
      <c r="F27" s="17">
        <v>313940.0</v>
      </c>
      <c r="G27" s="19"/>
      <c r="H27" s="1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4.25" customHeight="1">
      <c r="A28" s="18">
        <v>26.0</v>
      </c>
      <c r="B28" s="20" t="s">
        <v>47</v>
      </c>
      <c r="C28" s="20" t="s">
        <v>48</v>
      </c>
      <c r="D28" s="17">
        <v>434750.0</v>
      </c>
      <c r="E28" s="17" t="str">
        <f>1.25*2596551.59</f>
        <v>3,245,689.49 kn</v>
      </c>
      <c r="F28" s="17" t="str">
        <f t="shared" ref="F28:F30" si="6">D28+E28</f>
        <v>3,680,439.49 kn</v>
      </c>
      <c r="G28" s="19"/>
      <c r="H28" s="19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4.25" customHeight="1">
      <c r="A29" s="18">
        <v>27.0</v>
      </c>
      <c r="B29" s="20" t="s">
        <v>49</v>
      </c>
      <c r="C29" s="20" t="s">
        <v>50</v>
      </c>
      <c r="D29" s="17" t="str">
        <f>249943.75+432596</f>
        <v>682,539.75 kn</v>
      </c>
      <c r="E29" s="17">
        <v>200000.0</v>
      </c>
      <c r="F29" s="17" t="str">
        <f t="shared" si="6"/>
        <v>882,539.75 kn</v>
      </c>
      <c r="G29" s="19"/>
      <c r="H29" s="1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4.25" customHeight="1">
      <c r="A30" s="18">
        <v>28.0</v>
      </c>
      <c r="B30" s="20" t="s">
        <v>51</v>
      </c>
      <c r="C30" s="20" t="s">
        <v>52</v>
      </c>
      <c r="D30" s="17">
        <v>620000.0</v>
      </c>
      <c r="E30" s="17">
        <v>200000.0</v>
      </c>
      <c r="F30" s="17" t="str">
        <f t="shared" si="6"/>
        <v>820,000.00 kn</v>
      </c>
      <c r="G30" s="19"/>
      <c r="H30" s="19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4.25" customHeight="1">
      <c r="A31" s="18">
        <v>29.0</v>
      </c>
      <c r="B31" s="20" t="s">
        <v>53</v>
      </c>
      <c r="C31" s="20"/>
      <c r="D31" s="17">
        <v>535890.0</v>
      </c>
      <c r="E31" s="17"/>
      <c r="F31" s="17">
        <v>535890.0</v>
      </c>
      <c r="G31" s="19"/>
      <c r="H31" s="1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4.25" customHeight="1">
      <c r="A32" s="18">
        <v>30.0</v>
      </c>
      <c r="B32" s="20" t="s">
        <v>54</v>
      </c>
      <c r="C32" s="20"/>
      <c r="D32" s="17">
        <v>550000.0</v>
      </c>
      <c r="E32" s="17"/>
      <c r="F32" s="17">
        <v>550000.0</v>
      </c>
      <c r="G32" s="19"/>
      <c r="H32" s="1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4.25" customHeight="1">
      <c r="A33" s="18">
        <v>31.0</v>
      </c>
      <c r="B33" s="20" t="s">
        <v>55</v>
      </c>
      <c r="C33" s="20"/>
      <c r="D33" s="17">
        <v>700000.0</v>
      </c>
      <c r="E33" s="17"/>
      <c r="F33" s="17">
        <v>700000.0</v>
      </c>
      <c r="G33" s="19"/>
      <c r="H33" s="19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4.25" customHeight="1">
      <c r="A34" s="18">
        <v>32.0</v>
      </c>
      <c r="B34" s="20" t="s">
        <v>56</v>
      </c>
      <c r="C34" s="20"/>
      <c r="D34" s="17">
        <v>1300000.0</v>
      </c>
      <c r="E34" s="17"/>
      <c r="F34" s="17">
        <v>1300000.0</v>
      </c>
      <c r="G34" s="19"/>
      <c r="H34" s="19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4.25" customHeight="1">
      <c r="A35" s="18">
        <v>33.0</v>
      </c>
      <c r="B35" s="20" t="s">
        <v>57</v>
      </c>
      <c r="C35" s="20"/>
      <c r="D35" s="17">
        <v>523287.0</v>
      </c>
      <c r="E35" s="17"/>
      <c r="F35" s="17">
        <v>523287.0</v>
      </c>
      <c r="G35" s="19"/>
      <c r="H35" s="19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4.25" customHeight="1">
      <c r="A36" s="18">
        <v>34.0</v>
      </c>
      <c r="B36" s="20" t="s">
        <v>58</v>
      </c>
      <c r="C36" s="20"/>
      <c r="D36" s="17" t="str">
        <f>424580+247200</f>
        <v>671,780.00 kn</v>
      </c>
      <c r="E36" s="17"/>
      <c r="F36" s="17" t="str">
        <f>424580+247200</f>
        <v>671,780.00 kn</v>
      </c>
      <c r="G36" s="19"/>
      <c r="H36" s="1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4.25" customHeight="1">
      <c r="A37" s="18">
        <v>35.0</v>
      </c>
      <c r="B37" s="20" t="s">
        <v>59</v>
      </c>
      <c r="C37" s="20"/>
      <c r="D37" s="17">
        <v>161780.0</v>
      </c>
      <c r="E37" s="17"/>
      <c r="F37" s="17">
        <v>161780.0</v>
      </c>
      <c r="G37" s="19"/>
      <c r="H37" s="1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4.25" customHeight="1">
      <c r="A38" s="18">
        <v>36.0</v>
      </c>
      <c r="B38" s="20" t="s">
        <v>60</v>
      </c>
      <c r="C38" s="20"/>
      <c r="D38" s="17">
        <v>365000.0</v>
      </c>
      <c r="E38" s="17"/>
      <c r="F38" s="17">
        <v>365000.0</v>
      </c>
      <c r="G38" s="19"/>
      <c r="H38" s="19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18">
        <v>37.0</v>
      </c>
      <c r="B39" s="20" t="s">
        <v>61</v>
      </c>
      <c r="C39" s="20"/>
      <c r="D39" s="17">
        <v>500460.0</v>
      </c>
      <c r="E39" s="17"/>
      <c r="F39" s="17">
        <v>500460.0</v>
      </c>
      <c r="G39" s="19"/>
      <c r="H39" s="19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18">
        <v>38.0</v>
      </c>
      <c r="B40" s="20" t="s">
        <v>62</v>
      </c>
      <c r="C40" s="20"/>
      <c r="D40" s="17">
        <v>525000.0</v>
      </c>
      <c r="E40" s="17"/>
      <c r="F40" s="17">
        <v>525000.0</v>
      </c>
      <c r="G40" s="19"/>
      <c r="H40" s="19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18">
        <v>39.0</v>
      </c>
      <c r="B41" s="20" t="s">
        <v>63</v>
      </c>
      <c r="C41" s="20"/>
      <c r="D41" s="17">
        <v>520202.0</v>
      </c>
      <c r="E41" s="17"/>
      <c r="F41" s="17">
        <v>520202.0</v>
      </c>
      <c r="G41" s="19"/>
      <c r="H41" s="19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18">
        <v>40.0</v>
      </c>
      <c r="B42" s="20" t="s">
        <v>64</v>
      </c>
      <c r="C42" s="20"/>
      <c r="D42" s="17">
        <v>400000.0</v>
      </c>
      <c r="E42" s="17"/>
      <c r="F42" s="17">
        <v>400000.0</v>
      </c>
      <c r="G42" s="19"/>
      <c r="H42" s="19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4.25" customHeight="1">
      <c r="A43" s="18">
        <v>41.0</v>
      </c>
      <c r="B43" s="20" t="s">
        <v>65</v>
      </c>
      <c r="C43" s="14" t="s">
        <v>66</v>
      </c>
      <c r="D43" s="17">
        <v>2.0E7</v>
      </c>
      <c r="E43" s="17">
        <v>1.8E8</v>
      </c>
      <c r="F43" s="17">
        <v>2.0E8</v>
      </c>
      <c r="G43" s="19"/>
      <c r="H43" s="19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30.0" customHeight="1">
      <c r="A44" s="22" t="s">
        <v>67</v>
      </c>
      <c r="B44" s="23"/>
      <c r="C44" s="24"/>
      <c r="D44" s="25" t="str">
        <f t="shared" ref="D44:F44" si="7">SUM(D3:D43)</f>
        <v>46,773,855.89 kn</v>
      </c>
      <c r="E44" s="25" t="str">
        <f t="shared" si="7"/>
        <v>224,153,664.65 kn</v>
      </c>
      <c r="F44" s="25" t="str">
        <f t="shared" si="7"/>
        <v>270,797,814.29 kn</v>
      </c>
      <c r="G44" s="19"/>
      <c r="H44" s="19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33.75" customHeight="1">
      <c r="A45" s="26" t="s">
        <v>68</v>
      </c>
      <c r="B45" s="23"/>
      <c r="C45" s="24"/>
      <c r="D45" s="27" t="str">
        <f>D44/F44</f>
        <v>17.27%</v>
      </c>
      <c r="E45" s="27" t="str">
        <f>100%-D45</f>
        <v>82.73%</v>
      </c>
      <c r="F45" s="28"/>
      <c r="G45" s="19"/>
      <c r="H45" s="19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29"/>
      <c r="B46" s="30"/>
      <c r="C46" s="30"/>
      <c r="D46" s="31"/>
      <c r="E46" s="19"/>
      <c r="F46" s="31"/>
      <c r="G46" s="19"/>
      <c r="H46" s="19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29"/>
      <c r="B47" s="30"/>
      <c r="C47" s="30"/>
      <c r="D47" s="31"/>
      <c r="E47" s="19"/>
      <c r="F47" s="31"/>
      <c r="G47" s="19"/>
      <c r="H47" s="19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29"/>
      <c r="B48" s="30"/>
      <c r="C48" s="30"/>
      <c r="D48" s="31"/>
      <c r="E48" s="19"/>
      <c r="F48" s="31"/>
      <c r="G48" s="19"/>
      <c r="H48" s="19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29"/>
      <c r="B49" s="30"/>
      <c r="C49" s="30"/>
      <c r="D49" s="31"/>
      <c r="E49" s="19"/>
      <c r="F49" s="31"/>
      <c r="G49" s="19"/>
      <c r="H49" s="19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29"/>
      <c r="B50" s="30"/>
      <c r="C50" s="30"/>
      <c r="D50" s="31"/>
      <c r="E50" s="19"/>
      <c r="F50" s="31"/>
      <c r="G50" s="19"/>
      <c r="H50" s="19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29"/>
      <c r="B51" s="30"/>
      <c r="C51" s="30"/>
      <c r="D51" s="31"/>
      <c r="E51" s="19"/>
      <c r="F51" s="31"/>
      <c r="G51" s="19"/>
      <c r="H51" s="19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29"/>
      <c r="B52" s="30"/>
      <c r="C52" s="30"/>
      <c r="D52" s="31"/>
      <c r="E52" s="19"/>
      <c r="F52" s="31"/>
      <c r="G52" s="19"/>
      <c r="H52" s="19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29"/>
      <c r="B53" s="30"/>
      <c r="C53" s="30"/>
      <c r="D53" s="31"/>
      <c r="E53" s="19"/>
      <c r="F53" s="31"/>
      <c r="G53" s="19"/>
      <c r="H53" s="19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29"/>
      <c r="B54" s="30"/>
      <c r="C54" s="30"/>
      <c r="D54" s="31"/>
      <c r="E54" s="19"/>
      <c r="F54" s="31"/>
      <c r="G54" s="19"/>
      <c r="H54" s="19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29"/>
      <c r="B55" s="30"/>
      <c r="C55" s="30"/>
      <c r="D55" s="31"/>
      <c r="E55" s="19"/>
      <c r="F55" s="31"/>
      <c r="G55" s="19"/>
      <c r="H55" s="19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29"/>
      <c r="B56" s="30"/>
      <c r="C56" s="30"/>
      <c r="D56" s="31"/>
      <c r="E56" s="19"/>
      <c r="F56" s="31"/>
      <c r="G56" s="19"/>
      <c r="H56" s="19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29"/>
      <c r="B57" s="30"/>
      <c r="C57" s="30"/>
      <c r="D57" s="31"/>
      <c r="E57" s="19"/>
      <c r="F57" s="31"/>
      <c r="G57" s="19"/>
      <c r="H57" s="19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29"/>
      <c r="B58" s="30"/>
      <c r="C58" s="30"/>
      <c r="D58" s="31"/>
      <c r="E58" s="19"/>
      <c r="F58" s="31"/>
      <c r="G58" s="19"/>
      <c r="H58" s="19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29"/>
      <c r="B59" s="30"/>
      <c r="C59" s="30"/>
      <c r="D59" s="31"/>
      <c r="E59" s="19"/>
      <c r="F59" s="31"/>
      <c r="G59" s="19"/>
      <c r="H59" s="19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29"/>
      <c r="B60" s="30"/>
      <c r="C60" s="30"/>
      <c r="D60" s="31"/>
      <c r="E60" s="19"/>
      <c r="F60" s="31"/>
      <c r="G60" s="19"/>
      <c r="H60" s="19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29"/>
      <c r="B61" s="30"/>
      <c r="C61" s="30"/>
      <c r="D61" s="31"/>
      <c r="E61" s="19"/>
      <c r="F61" s="31"/>
      <c r="G61" s="19"/>
      <c r="H61" s="19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29"/>
      <c r="B62" s="30"/>
      <c r="C62" s="30"/>
      <c r="D62" s="31"/>
      <c r="E62" s="19"/>
      <c r="F62" s="31"/>
      <c r="G62" s="19"/>
      <c r="H62" s="19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29"/>
      <c r="B63" s="30"/>
      <c r="C63" s="30"/>
      <c r="D63" s="31"/>
      <c r="E63" s="19"/>
      <c r="F63" s="31"/>
      <c r="G63" s="19"/>
      <c r="H63" s="19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29"/>
      <c r="B64" s="30"/>
      <c r="C64" s="30"/>
      <c r="D64" s="31"/>
      <c r="E64" s="19"/>
      <c r="F64" s="31"/>
      <c r="G64" s="19"/>
      <c r="H64" s="19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29"/>
      <c r="B65" s="30"/>
      <c r="C65" s="30"/>
      <c r="D65" s="31"/>
      <c r="E65" s="19"/>
      <c r="F65" s="31"/>
      <c r="G65" s="19"/>
      <c r="H65" s="19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29"/>
      <c r="B66" s="30"/>
      <c r="C66" s="30"/>
      <c r="D66" s="31"/>
      <c r="E66" s="19"/>
      <c r="F66" s="31"/>
      <c r="G66" s="19"/>
      <c r="H66" s="19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29"/>
      <c r="B67" s="30"/>
      <c r="C67" s="30"/>
      <c r="D67" s="31"/>
      <c r="E67" s="19"/>
      <c r="F67" s="31"/>
      <c r="G67" s="19"/>
      <c r="H67" s="19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29"/>
      <c r="B68" s="30"/>
      <c r="C68" s="30"/>
      <c r="D68" s="31"/>
      <c r="E68" s="19"/>
      <c r="F68" s="31"/>
      <c r="G68" s="19"/>
      <c r="H68" s="19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29"/>
      <c r="B69" s="30"/>
      <c r="C69" s="30"/>
      <c r="D69" s="31"/>
      <c r="E69" s="19"/>
      <c r="F69" s="31"/>
      <c r="G69" s="19"/>
      <c r="H69" s="19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29"/>
      <c r="B70" s="30"/>
      <c r="C70" s="30"/>
      <c r="D70" s="31"/>
      <c r="E70" s="19"/>
      <c r="F70" s="31"/>
      <c r="G70" s="19"/>
      <c r="H70" s="19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29"/>
      <c r="B71" s="30"/>
      <c r="C71" s="30"/>
      <c r="D71" s="31"/>
      <c r="E71" s="19"/>
      <c r="F71" s="31"/>
      <c r="G71" s="19"/>
      <c r="H71" s="19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29"/>
      <c r="B72" s="30"/>
      <c r="C72" s="30"/>
      <c r="D72" s="31"/>
      <c r="E72" s="19"/>
      <c r="F72" s="31"/>
      <c r="G72" s="19"/>
      <c r="H72" s="19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29"/>
      <c r="B73" s="30"/>
      <c r="C73" s="30"/>
      <c r="D73" s="31"/>
      <c r="E73" s="19"/>
      <c r="F73" s="31"/>
      <c r="G73" s="19"/>
      <c r="H73" s="19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29"/>
      <c r="B74" s="30"/>
      <c r="C74" s="30"/>
      <c r="D74" s="31"/>
      <c r="E74" s="19"/>
      <c r="F74" s="31"/>
      <c r="G74" s="19"/>
      <c r="H74" s="19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29"/>
      <c r="B75" s="30"/>
      <c r="C75" s="30"/>
      <c r="D75" s="31"/>
      <c r="E75" s="19"/>
      <c r="F75" s="31"/>
      <c r="G75" s="19"/>
      <c r="H75" s="19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29"/>
      <c r="B76" s="30"/>
      <c r="C76" s="30"/>
      <c r="D76" s="31"/>
      <c r="E76" s="19"/>
      <c r="F76" s="31"/>
      <c r="G76" s="19"/>
      <c r="H76" s="19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29"/>
      <c r="B77" s="30"/>
      <c r="C77" s="30"/>
      <c r="D77" s="31"/>
      <c r="E77" s="19"/>
      <c r="F77" s="31"/>
      <c r="G77" s="19"/>
      <c r="H77" s="19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29"/>
      <c r="B78" s="30"/>
      <c r="C78" s="30"/>
      <c r="D78" s="31"/>
      <c r="E78" s="19"/>
      <c r="F78" s="31"/>
      <c r="G78" s="19"/>
      <c r="H78" s="19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29"/>
      <c r="B79" s="30"/>
      <c r="C79" s="30"/>
      <c r="D79" s="31"/>
      <c r="E79" s="19"/>
      <c r="F79" s="31"/>
      <c r="G79" s="19"/>
      <c r="H79" s="19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29"/>
      <c r="B80" s="30"/>
      <c r="C80" s="30"/>
      <c r="D80" s="31"/>
      <c r="E80" s="19"/>
      <c r="F80" s="31"/>
      <c r="G80" s="19"/>
      <c r="H80" s="19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29"/>
      <c r="B81" s="30"/>
      <c r="C81" s="30"/>
      <c r="D81" s="31"/>
      <c r="E81" s="19"/>
      <c r="F81" s="31"/>
      <c r="G81" s="19"/>
      <c r="H81" s="19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29"/>
      <c r="B82" s="30"/>
      <c r="C82" s="30"/>
      <c r="D82" s="31"/>
      <c r="E82" s="19"/>
      <c r="F82" s="31"/>
      <c r="G82" s="19"/>
      <c r="H82" s="19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29"/>
      <c r="B83" s="30"/>
      <c r="C83" s="30"/>
      <c r="D83" s="31"/>
      <c r="E83" s="19"/>
      <c r="F83" s="31"/>
      <c r="G83" s="19"/>
      <c r="H83" s="19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29"/>
      <c r="B84" s="30"/>
      <c r="C84" s="30"/>
      <c r="D84" s="31"/>
      <c r="E84" s="19"/>
      <c r="F84" s="31"/>
      <c r="G84" s="19"/>
      <c r="H84" s="19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29"/>
      <c r="B85" s="30"/>
      <c r="C85" s="30"/>
      <c r="D85" s="31"/>
      <c r="E85" s="19"/>
      <c r="F85" s="31"/>
      <c r="G85" s="19"/>
      <c r="H85" s="19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29"/>
      <c r="B86" s="30"/>
      <c r="C86" s="30"/>
      <c r="D86" s="31"/>
      <c r="E86" s="19"/>
      <c r="F86" s="31"/>
      <c r="G86" s="19"/>
      <c r="H86" s="19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29"/>
      <c r="B87" s="30"/>
      <c r="C87" s="30"/>
      <c r="D87" s="31"/>
      <c r="E87" s="19"/>
      <c r="F87" s="31"/>
      <c r="G87" s="19"/>
      <c r="H87" s="19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29"/>
      <c r="B88" s="30"/>
      <c r="C88" s="30"/>
      <c r="D88" s="31"/>
      <c r="E88" s="19"/>
      <c r="F88" s="31"/>
      <c r="G88" s="19"/>
      <c r="H88" s="19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29"/>
      <c r="B89" s="30"/>
      <c r="C89" s="30"/>
      <c r="D89" s="31"/>
      <c r="E89" s="19"/>
      <c r="F89" s="31"/>
      <c r="G89" s="19"/>
      <c r="H89" s="19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29"/>
      <c r="B90" s="30"/>
      <c r="C90" s="30"/>
      <c r="D90" s="31"/>
      <c r="E90" s="19"/>
      <c r="F90" s="31"/>
      <c r="G90" s="19"/>
      <c r="H90" s="19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29"/>
      <c r="B91" s="30"/>
      <c r="C91" s="30"/>
      <c r="D91" s="31"/>
      <c r="E91" s="19"/>
      <c r="F91" s="31"/>
      <c r="G91" s="19"/>
      <c r="H91" s="19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29"/>
      <c r="B92" s="30"/>
      <c r="C92" s="30"/>
      <c r="D92" s="31"/>
      <c r="E92" s="19"/>
      <c r="F92" s="31"/>
      <c r="G92" s="19"/>
      <c r="H92" s="19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29"/>
      <c r="B93" s="30"/>
      <c r="C93" s="30"/>
      <c r="D93" s="31"/>
      <c r="E93" s="19"/>
      <c r="F93" s="31"/>
      <c r="G93" s="19"/>
      <c r="H93" s="19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29"/>
      <c r="B94" s="30"/>
      <c r="C94" s="30"/>
      <c r="D94" s="31"/>
      <c r="E94" s="19"/>
      <c r="F94" s="31"/>
      <c r="G94" s="19"/>
      <c r="H94" s="19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29"/>
      <c r="B95" s="30"/>
      <c r="C95" s="30"/>
      <c r="D95" s="31"/>
      <c r="E95" s="19"/>
      <c r="F95" s="31"/>
      <c r="G95" s="19"/>
      <c r="H95" s="19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29"/>
      <c r="B96" s="30"/>
      <c r="C96" s="30"/>
      <c r="D96" s="31"/>
      <c r="E96" s="19"/>
      <c r="F96" s="31"/>
      <c r="G96" s="19"/>
      <c r="H96" s="19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29"/>
      <c r="B97" s="30"/>
      <c r="C97" s="30"/>
      <c r="D97" s="31"/>
      <c r="E97" s="19"/>
      <c r="F97" s="31"/>
      <c r="G97" s="19"/>
      <c r="H97" s="19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29"/>
      <c r="B98" s="30"/>
      <c r="C98" s="30"/>
      <c r="D98" s="31"/>
      <c r="E98" s="19"/>
      <c r="F98" s="31"/>
      <c r="G98" s="19"/>
      <c r="H98" s="19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29"/>
      <c r="B99" s="30"/>
      <c r="C99" s="30"/>
      <c r="D99" s="31"/>
      <c r="E99" s="19"/>
      <c r="F99" s="31"/>
      <c r="G99" s="19"/>
      <c r="H99" s="19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29"/>
      <c r="B100" s="30"/>
      <c r="C100" s="30"/>
      <c r="D100" s="31"/>
      <c r="E100" s="19"/>
      <c r="F100" s="31"/>
      <c r="G100" s="19"/>
      <c r="H100" s="19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</sheetData>
  <autoFilter ref="$A$2:$E$2"/>
  <mergeCells count="3">
    <mergeCell ref="A1:F1"/>
    <mergeCell ref="A44:C44"/>
    <mergeCell ref="A45:C45"/>
  </mergeCells>
  <printOptions horizontalCentered="1"/>
  <pageMargins bottom="0.1968503937007874" footer="0.0" header="0.0" left="0.4330708661417323" right="0.2362204724409449" top="0.3937007874015748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2018-02-28T08:38:25Z</dcterms:created>
  <dc:creator>Darko Mikas</dc:creator>
  <cp:lastModifiedBy>korisnik</cp:lastModifiedBy>
  <cp:lastPrinted>2020-08-04T12:33:50Z</cp:lastPrinted>
  <dcterms:modified xsi:type="dcterms:W3CDTF">2020-08-06T07:14:30Z</dcterms:modified>
</cp:coreProperties>
</file>